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OTHERSHIP2\Users\Public\TONI STUFF\Toni's Important Files\Cherry Grove MONEY\2020 Budget\"/>
    </mc:Choice>
  </mc:AlternateContent>
  <xr:revisionPtr revIDLastSave="0" documentId="13_ncr:1_{9A6C8EFB-EEA9-424C-9C85-24F560BE8155}" xr6:coauthVersionLast="45" xr6:coauthVersionMax="45" xr10:uidLastSave="{00000000-0000-0000-0000-000000000000}"/>
  <bookViews>
    <workbookView xWindow="-93" yWindow="-93" windowWidth="18426" windowHeight="11746" xr2:uid="{00000000-000D-0000-FFFF-FFFF00000000}"/>
  </bookViews>
  <sheets>
    <sheet name="sheet 1" sheetId="1" r:id="rId1"/>
  </sheets>
  <definedNames>
    <definedName name="_xlnm.Print_Area" localSheetId="0">'sheet 1'!$A$1:$L$44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7" i="1" l="1"/>
  <c r="K20" i="1" l="1"/>
  <c r="J44" i="1" l="1"/>
  <c r="K21" i="1" l="1"/>
  <c r="K18" i="1"/>
  <c r="K44" i="1" l="1"/>
  <c r="J21" i="1"/>
  <c r="J20" i="1"/>
  <c r="K14" i="1"/>
  <c r="K39" i="1" s="1"/>
  <c r="J39" i="1" l="1"/>
  <c r="K4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Toni Woodard</author>
  </authors>
  <commentList>
    <comment ref="K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Toni Woodard:</t>
        </r>
        <r>
          <rPr>
            <sz val="9"/>
            <color indexed="81"/>
            <rFont val="Tahoma"/>
            <family val="2"/>
          </rPr>
          <t xml:space="preserve">
Taxed at 22% + withholding.  
Paid quarterly at the beginning of each quarter
(Jan, Apr, Jul, Oct) 
Amount is desired Take Home divided by 0.7035 for taxes</t>
        </r>
      </text>
    </comment>
    <comment ref="K1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Toni Woodard:</t>
        </r>
        <r>
          <rPr>
            <sz val="9"/>
            <color indexed="81"/>
            <rFont val="Tahoma"/>
            <family val="2"/>
          </rPr>
          <t xml:space="preserve">
3.0% raise in 2014
2.1% raise in 2015
2.2% raise in 2016
1.5% raise in 2017
2.2% raise in 2018
2.5% raise in 2019
2.5% raise in 2020</t>
        </r>
      </text>
    </comment>
    <comment ref="J17" authorId="0" shapeId="0" xr:uid="{130E6411-C47C-48ED-92AD-04104B1C0C79}">
      <text>
        <r>
          <rPr>
            <b/>
            <sz val="9"/>
            <color indexed="81"/>
            <rFont val="Tahoma"/>
            <family val="2"/>
          </rPr>
          <t>Toni Woodard:</t>
        </r>
        <r>
          <rPr>
            <sz val="9"/>
            <color indexed="81"/>
            <rFont val="Tahoma"/>
            <family val="2"/>
          </rPr>
          <t xml:space="preserve">
Minimum wage 2018 = $11.50
Minimum wage 2019 = $12.00
Minimum wage 2020 = $13.50</t>
        </r>
      </text>
    </comment>
    <comment ref="K1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Toni Woodard:</t>
        </r>
        <r>
          <rPr>
            <sz val="9"/>
            <color indexed="81"/>
            <rFont val="Tahoma"/>
            <family val="2"/>
          </rPr>
          <t xml:space="preserve">
3.5% raise in 2014 ($13.87 to $14.36)
2.2% raise in 2015 ($14.36 to $14.68)
1.0% raise in 2016 ($14.68 to $14.83)
1.1% raise in 2017 ($14.83 to $15.00)
2.2% raise in 2018 ($15.00 to $15.33)
1.5% raise in 2019 ($15.33 to $15.56)
no raise in 2020</t>
        </r>
      </text>
    </comment>
    <comment ref="K23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Toni Woodard:</t>
        </r>
        <r>
          <rPr>
            <sz val="9"/>
            <color indexed="81"/>
            <rFont val="Tahoma"/>
            <family val="2"/>
          </rPr>
          <t xml:space="preserve">
8.2% in 2013
8.3% in 2014
8.3% in 2015
7.9% in 2016
6.3% in 2017
6.3% in 2018
5.6% in 2019
5.8% in 2020</t>
        </r>
      </text>
    </comment>
  </commentList>
</comments>
</file>

<file path=xl/sharedStrings.xml><?xml version="1.0" encoding="utf-8"?>
<sst xmlns="http://schemas.openxmlformats.org/spreadsheetml/2006/main" count="74" uniqueCount="72">
  <si>
    <t>Copier/Printer expenses</t>
  </si>
  <si>
    <t>Capital Improvements</t>
  </si>
  <si>
    <t>CHAD</t>
  </si>
  <si>
    <t>Subscriptions</t>
  </si>
  <si>
    <t>Yard/Playground</t>
  </si>
  <si>
    <t>Kitchen Supplies</t>
  </si>
  <si>
    <t>Special Services</t>
  </si>
  <si>
    <t>Postage</t>
  </si>
  <si>
    <t>Maintenance Supplies</t>
  </si>
  <si>
    <t>Pulpit Supply</t>
  </si>
  <si>
    <t>Youth Camp Scholarship</t>
  </si>
  <si>
    <t>Curriculum</t>
  </si>
  <si>
    <t>VBS</t>
  </si>
  <si>
    <t>Youth Group</t>
  </si>
  <si>
    <t>Senior Tea</t>
  </si>
  <si>
    <t>Secretary Salary</t>
  </si>
  <si>
    <t>Elders</t>
  </si>
  <si>
    <t>Staff</t>
  </si>
  <si>
    <t>NWYM Board of Missions</t>
  </si>
  <si>
    <t>Building</t>
  </si>
  <si>
    <t xml:space="preserve">Office and </t>
  </si>
  <si>
    <t>Total:</t>
  </si>
  <si>
    <t>Stewardship</t>
  </si>
  <si>
    <t>Nursery</t>
  </si>
  <si>
    <t>YM Scholarships</t>
  </si>
  <si>
    <t>Samuel School Scholarships</t>
  </si>
  <si>
    <t>Fellowship</t>
  </si>
  <si>
    <t>Outreach</t>
  </si>
  <si>
    <t>Women's Retreat</t>
  </si>
  <si>
    <t>Weekend Retreat/Seminars</t>
  </si>
  <si>
    <t>Library</t>
  </si>
  <si>
    <t>Pastor Conferences</t>
  </si>
  <si>
    <t>Pastor's Discretionary Funds</t>
  </si>
  <si>
    <t>Pastor Resources</t>
  </si>
  <si>
    <t>Alarm Service</t>
  </si>
  <si>
    <t>Electricity</t>
  </si>
  <si>
    <t>Office Supplies</t>
  </si>
  <si>
    <t>Options 360 Pregnancy Resource</t>
  </si>
  <si>
    <t>Pastor Annuity</t>
  </si>
  <si>
    <t>Pastor Salary</t>
  </si>
  <si>
    <t>Pastor Auto/Entertaining</t>
  </si>
  <si>
    <t>NWYM Great Commission</t>
  </si>
  <si>
    <t>Difference</t>
  </si>
  <si>
    <t>Sanitary Service (Garbage)</t>
  </si>
  <si>
    <t>College/University Support</t>
  </si>
  <si>
    <t>Elders General Use</t>
  </si>
  <si>
    <t>Telephone and Internet</t>
  </si>
  <si>
    <t>Joy Bible Study</t>
  </si>
  <si>
    <t>Secretary Bonus</t>
  </si>
  <si>
    <t>Background Checks/Training</t>
  </si>
  <si>
    <t>Water Fees</t>
  </si>
  <si>
    <t>Lewis River Mobile Food Bank</t>
  </si>
  <si>
    <t>Salary = Lines 79+81+83+85</t>
  </si>
  <si>
    <t>Rest Stop</t>
  </si>
  <si>
    <t>Insurance (Building)</t>
  </si>
  <si>
    <t>Christian</t>
  </si>
  <si>
    <t>Education</t>
  </si>
  <si>
    <t>Christian Education General Use</t>
  </si>
  <si>
    <t>Lay Leadership Training</t>
  </si>
  <si>
    <t>Miscellaneous Fees and Permits</t>
  </si>
  <si>
    <t>IRS (Social Security and Medicare)</t>
  </si>
  <si>
    <t>Secretary Life &amp; Disabilty Insurance</t>
  </si>
  <si>
    <t>Pastor Life &amp; Disability Insurance</t>
  </si>
  <si>
    <t>Maintenance and Repair</t>
  </si>
  <si>
    <t>Outreach General use</t>
  </si>
  <si>
    <t>Equipment and Supplies</t>
  </si>
  <si>
    <t>Worship Music Licensing</t>
  </si>
  <si>
    <t>Future Roof</t>
  </si>
  <si>
    <t>Dept of L&amp;I (State Worker Comp/PFML)</t>
  </si>
  <si>
    <t>Proposed</t>
  </si>
  <si>
    <t>Budget</t>
  </si>
  <si>
    <r>
      <t>Arts Coordinator</t>
    </r>
    <r>
      <rPr>
        <b/>
        <sz val="10"/>
        <rFont val="Arial"/>
        <family val="2"/>
      </rPr>
      <t>/Drama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</si>
</sst>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Arial"/>
      <family val="2"/>
    </font>
    <font>
      <strike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right" wrapText="1"/>
    </xf>
    <xf numFmtId="0" fontId="1" fillId="0" borderId="0" xfId="0" applyFont="1"/>
    <xf numFmtId="0" fontId="5" fillId="0" borderId="0" xfId="0" applyFont="1"/>
    <xf numFmtId="0" fontId="6" fillId="0" borderId="0" xfId="0" applyFont="1"/>
    <xf numFmtId="1" fontId="6" fillId="0" borderId="0" xfId="0" applyNumberFormat="1" applyFont="1"/>
    <xf numFmtId="44" fontId="0" fillId="0" borderId="0" xfId="0" applyNumberFormat="1"/>
    <xf numFmtId="0" fontId="6" fillId="0" borderId="0" xfId="0" applyFont="1" applyFill="1"/>
    <xf numFmtId="0" fontId="4" fillId="0" borderId="0" xfId="0" applyFont="1"/>
    <xf numFmtId="1" fontId="4" fillId="0" borderId="0" xfId="0" applyNumberFormat="1" applyFont="1" applyFill="1"/>
    <xf numFmtId="44" fontId="0" fillId="0" borderId="0" xfId="1" applyFont="1" applyAlignment="1">
      <alignment horizontal="right"/>
    </xf>
    <xf numFmtId="8" fontId="0" fillId="0" borderId="0" xfId="0" applyNumberFormat="1"/>
    <xf numFmtId="0" fontId="6" fillId="0" borderId="0" xfId="0" applyFont="1" applyBorder="1"/>
    <xf numFmtId="0" fontId="7" fillId="0" borderId="0" xfId="0" applyFont="1"/>
    <xf numFmtId="0" fontId="0" fillId="0" borderId="0" xfId="0" applyFill="1"/>
    <xf numFmtId="44" fontId="0" fillId="0" borderId="0" xfId="0" applyNumberFormat="1" applyFill="1"/>
    <xf numFmtId="0" fontId="4" fillId="0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0" fillId="0" borderId="1" xfId="0" applyBorder="1"/>
    <xf numFmtId="0" fontId="6" fillId="0" borderId="1" xfId="0" applyFont="1" applyBorder="1"/>
    <xf numFmtId="0" fontId="0" fillId="0" borderId="0" xfId="0" applyBorder="1"/>
    <xf numFmtId="0" fontId="5" fillId="0" borderId="0" xfId="0" applyFont="1" applyBorder="1"/>
    <xf numFmtId="0" fontId="9" fillId="0" borderId="0" xfId="0" applyFont="1" applyAlignment="1">
      <alignment horizontal="right" wrapText="1"/>
    </xf>
    <xf numFmtId="0" fontId="6" fillId="0" borderId="0" xfId="0" applyFont="1" applyFill="1" applyBorder="1"/>
    <xf numFmtId="0" fontId="5" fillId="0" borderId="0" xfId="0" applyFont="1" applyFill="1" applyBorder="1"/>
    <xf numFmtId="0" fontId="0" fillId="0" borderId="2" xfId="0" applyBorder="1"/>
    <xf numFmtId="44" fontId="4" fillId="0" borderId="0" xfId="1" applyFont="1" applyAlignment="1"/>
    <xf numFmtId="0" fontId="1" fillId="0" borderId="2" xfId="0" applyFont="1" applyFill="1" applyBorder="1"/>
    <xf numFmtId="0" fontId="1" fillId="0" borderId="1" xfId="0" applyFont="1" applyBorder="1"/>
    <xf numFmtId="0" fontId="1" fillId="0" borderId="0" xfId="0" applyFont="1" applyBorder="1"/>
    <xf numFmtId="0" fontId="0" fillId="0" borderId="0" xfId="0" applyFill="1" applyBorder="1"/>
    <xf numFmtId="0" fontId="1" fillId="0" borderId="0" xfId="0" applyFont="1" applyFill="1" applyBorder="1"/>
    <xf numFmtId="0" fontId="8" fillId="0" borderId="0" xfId="0" applyFont="1" applyFill="1" applyAlignment="1">
      <alignment horizontal="right"/>
    </xf>
    <xf numFmtId="0" fontId="6" fillId="0" borderId="1" xfId="0" applyFont="1" applyFill="1" applyBorder="1"/>
    <xf numFmtId="0" fontId="5" fillId="0" borderId="1" xfId="0" applyFont="1" applyFill="1" applyBorder="1"/>
    <xf numFmtId="0" fontId="5" fillId="0" borderId="0" xfId="0" applyFont="1" applyFill="1"/>
    <xf numFmtId="1" fontId="6" fillId="0" borderId="0" xfId="0" applyNumberFormat="1" applyFont="1" applyFill="1" applyBorder="1"/>
    <xf numFmtId="1" fontId="5" fillId="0" borderId="0" xfId="0" applyNumberFormat="1" applyFont="1" applyFill="1" applyBorder="1"/>
    <xf numFmtId="0" fontId="0" fillId="0" borderId="6" xfId="0" applyFill="1" applyBorder="1"/>
    <xf numFmtId="0" fontId="0" fillId="0" borderId="5" xfId="0" applyFill="1" applyBorder="1"/>
    <xf numFmtId="164" fontId="12" fillId="0" borderId="0" xfId="1" applyNumberFormat="1" applyFont="1" applyFill="1"/>
    <xf numFmtId="0" fontId="7" fillId="0" borderId="0" xfId="0" applyFont="1" applyFill="1"/>
    <xf numFmtId="164" fontId="7" fillId="0" borderId="0" xfId="0" applyNumberFormat="1" applyFont="1" applyFill="1"/>
    <xf numFmtId="164" fontId="0" fillId="0" borderId="0" xfId="1" applyNumberFormat="1" applyFont="1" applyFill="1"/>
    <xf numFmtId="0" fontId="6" fillId="2" borderId="0" xfId="0" applyFont="1" applyFill="1" applyBorder="1"/>
    <xf numFmtId="14" fontId="1" fillId="2" borderId="0" xfId="0" applyNumberFormat="1" applyFont="1" applyFill="1" applyBorder="1"/>
    <xf numFmtId="0" fontId="1" fillId="2" borderId="0" xfId="0" applyFont="1" applyFill="1" applyBorder="1"/>
    <xf numFmtId="0" fontId="5" fillId="2" borderId="0" xfId="0" applyFont="1" applyFill="1" applyBorder="1"/>
    <xf numFmtId="0" fontId="6" fillId="2" borderId="0" xfId="0" applyFont="1" applyFill="1"/>
    <xf numFmtId="0" fontId="6" fillId="2" borderId="1" xfId="0" applyFont="1" applyFill="1" applyBorder="1"/>
    <xf numFmtId="0" fontId="5" fillId="2" borderId="1" xfId="0" applyFont="1" applyFill="1" applyBorder="1"/>
    <xf numFmtId="0" fontId="6" fillId="2" borderId="2" xfId="0" applyFont="1" applyFill="1" applyBorder="1"/>
    <xf numFmtId="0" fontId="5" fillId="2" borderId="2" xfId="0" applyFont="1" applyFill="1" applyBorder="1"/>
    <xf numFmtId="0" fontId="1" fillId="2" borderId="2" xfId="0" applyFont="1" applyFill="1" applyBorder="1"/>
    <xf numFmtId="0" fontId="1" fillId="2" borderId="1" xfId="0" applyFont="1" applyFill="1" applyBorder="1"/>
    <xf numFmtId="0" fontId="5" fillId="2" borderId="4" xfId="0" applyFont="1" applyFill="1" applyBorder="1"/>
    <xf numFmtId="0" fontId="5" fillId="2" borderId="3" xfId="0" applyFont="1" applyFill="1" applyBorder="1"/>
    <xf numFmtId="1" fontId="6" fillId="2" borderId="0" xfId="0" applyNumberFormat="1" applyFont="1" applyFill="1" applyBorder="1"/>
    <xf numFmtId="1" fontId="5" fillId="2" borderId="0" xfId="0" applyNumberFormat="1" applyFont="1" applyFill="1" applyBorder="1"/>
    <xf numFmtId="1" fontId="6" fillId="2" borderId="1" xfId="0" applyNumberFormat="1" applyFont="1" applyFill="1" applyBorder="1"/>
    <xf numFmtId="1" fontId="5" fillId="2" borderId="1" xfId="0" applyNumberFormat="1" applyFont="1" applyFill="1" applyBorder="1"/>
    <xf numFmtId="0" fontId="13" fillId="2" borderId="0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9"/>
  <sheetViews>
    <sheetView tabSelected="1" topLeftCell="E26" zoomScaleNormal="100" workbookViewId="0">
      <selection activeCell="O31" sqref="O31"/>
    </sheetView>
  </sheetViews>
  <sheetFormatPr defaultRowHeight="12.7" x14ac:dyDescent="0.4"/>
  <cols>
    <col min="1" max="1" width="11.5859375" customWidth="1"/>
    <col min="2" max="2" width="3.703125" customWidth="1"/>
    <col min="3" max="3" width="30.41015625" customWidth="1"/>
    <col min="4" max="5" width="12.87890625" style="14" customWidth="1"/>
    <col min="6" max="6" width="3.5859375" customWidth="1"/>
    <col min="7" max="7" width="11.5859375" customWidth="1"/>
    <col min="8" max="8" width="3.703125" customWidth="1"/>
    <col min="9" max="9" width="34.703125" customWidth="1"/>
    <col min="10" max="11" width="12.87890625" style="14" customWidth="1"/>
    <col min="13" max="13" width="12" customWidth="1"/>
    <col min="15" max="15" width="20" customWidth="1"/>
    <col min="16" max="16" width="12.29296875" bestFit="1" customWidth="1"/>
    <col min="19" max="19" width="12.41015625" bestFit="1" customWidth="1"/>
    <col min="22" max="22" width="12.5859375" customWidth="1"/>
  </cols>
  <sheetData>
    <row r="1" spans="1:23" x14ac:dyDescent="0.4">
      <c r="C1" s="2"/>
      <c r="D1" s="32">
        <v>2019</v>
      </c>
      <c r="E1" s="32">
        <v>2020</v>
      </c>
      <c r="F1" s="17"/>
      <c r="G1" s="17"/>
      <c r="H1" s="17"/>
      <c r="I1" s="17"/>
      <c r="J1" s="32">
        <v>2019</v>
      </c>
      <c r="K1" s="32">
        <v>2020</v>
      </c>
    </row>
    <row r="2" spans="1:23" x14ac:dyDescent="0.4">
      <c r="B2" s="4"/>
      <c r="C2" s="4"/>
      <c r="D2" s="32" t="s">
        <v>70</v>
      </c>
      <c r="E2" s="32" t="s">
        <v>69</v>
      </c>
      <c r="F2" s="4"/>
      <c r="G2" s="4"/>
      <c r="H2" s="4"/>
      <c r="I2" s="4"/>
      <c r="J2" s="32" t="s">
        <v>70</v>
      </c>
      <c r="K2" s="32" t="s">
        <v>69</v>
      </c>
      <c r="O2" s="4"/>
      <c r="P2" s="4"/>
      <c r="R2" s="4"/>
      <c r="S2" s="4"/>
      <c r="T2" s="4"/>
      <c r="U2" s="4"/>
      <c r="V2" s="4"/>
    </row>
    <row r="3" spans="1:23" x14ac:dyDescent="0.4">
      <c r="A3" s="28" t="s">
        <v>55</v>
      </c>
      <c r="B3" s="19">
        <v>10</v>
      </c>
      <c r="C3" s="19" t="s">
        <v>11</v>
      </c>
      <c r="D3" s="33">
        <v>100</v>
      </c>
      <c r="E3" s="34">
        <v>100</v>
      </c>
      <c r="F3" s="4"/>
      <c r="G3" s="19" t="s">
        <v>20</v>
      </c>
      <c r="H3" s="49">
        <v>55</v>
      </c>
      <c r="I3" s="54" t="s">
        <v>54</v>
      </c>
      <c r="J3" s="49">
        <v>5200</v>
      </c>
      <c r="K3" s="50">
        <v>5500</v>
      </c>
      <c r="O3" s="4"/>
      <c r="P3" s="4"/>
      <c r="Q3" s="4"/>
      <c r="R3" s="4"/>
      <c r="S3" s="4"/>
      <c r="T3" s="4"/>
      <c r="U3" s="4"/>
      <c r="V3" s="4"/>
      <c r="W3" s="4"/>
    </row>
    <row r="4" spans="1:23" x14ac:dyDescent="0.4">
      <c r="A4" s="29" t="s">
        <v>56</v>
      </c>
      <c r="B4" s="44">
        <v>11</v>
      </c>
      <c r="C4" s="45" t="s">
        <v>65</v>
      </c>
      <c r="D4" s="44">
        <v>100</v>
      </c>
      <c r="E4" s="44">
        <v>75</v>
      </c>
      <c r="F4" s="4"/>
      <c r="G4" s="12" t="s">
        <v>19</v>
      </c>
      <c r="H4" s="44">
        <v>56</v>
      </c>
      <c r="I4" s="44" t="s">
        <v>34</v>
      </c>
      <c r="J4" s="44">
        <v>850</v>
      </c>
      <c r="K4" s="47">
        <v>910</v>
      </c>
      <c r="O4" s="4"/>
      <c r="P4" s="4"/>
      <c r="Q4" s="4"/>
      <c r="R4" s="4"/>
      <c r="S4" s="4"/>
      <c r="T4" s="4"/>
      <c r="U4" s="4"/>
      <c r="V4" s="4"/>
      <c r="W4" s="4"/>
    </row>
    <row r="5" spans="1:23" x14ac:dyDescent="0.4">
      <c r="A5" s="20"/>
      <c r="B5" s="44">
        <v>12</v>
      </c>
      <c r="C5" s="44" t="s">
        <v>30</v>
      </c>
      <c r="D5" s="44">
        <v>100</v>
      </c>
      <c r="E5" s="44">
        <v>75</v>
      </c>
      <c r="F5" s="4"/>
      <c r="G5" s="12"/>
      <c r="H5" s="44">
        <v>57</v>
      </c>
      <c r="I5" s="44" t="s">
        <v>35</v>
      </c>
      <c r="J5" s="44">
        <v>8100</v>
      </c>
      <c r="K5" s="47">
        <v>7320</v>
      </c>
      <c r="L5" s="1"/>
      <c r="O5" s="4"/>
      <c r="P5" s="4"/>
      <c r="Q5" s="4"/>
      <c r="R5" s="4"/>
      <c r="S5" s="4"/>
      <c r="T5" s="4"/>
      <c r="U5" s="4"/>
      <c r="V5" s="4"/>
      <c r="W5" s="4"/>
    </row>
    <row r="6" spans="1:23" x14ac:dyDescent="0.4">
      <c r="A6" s="20"/>
      <c r="B6" s="12">
        <v>13</v>
      </c>
      <c r="C6" s="12" t="s">
        <v>12</v>
      </c>
      <c r="D6" s="23">
        <v>500</v>
      </c>
      <c r="E6" s="24">
        <v>500</v>
      </c>
      <c r="F6" s="4"/>
      <c r="G6" s="12"/>
      <c r="H6" s="44">
        <v>59</v>
      </c>
      <c r="I6" s="47" t="s">
        <v>46</v>
      </c>
      <c r="J6" s="44">
        <v>3200</v>
      </c>
      <c r="K6" s="47">
        <v>2800</v>
      </c>
      <c r="L6" s="22"/>
      <c r="O6" s="4"/>
      <c r="P6" s="4"/>
      <c r="Q6" s="4"/>
      <c r="R6" s="4"/>
      <c r="S6" s="4"/>
      <c r="T6" s="4"/>
      <c r="U6" s="4"/>
      <c r="V6" s="4"/>
      <c r="W6" s="4"/>
    </row>
    <row r="7" spans="1:23" x14ac:dyDescent="0.4">
      <c r="A7" s="20"/>
      <c r="B7" s="44">
        <v>14</v>
      </c>
      <c r="C7" s="44" t="s">
        <v>10</v>
      </c>
      <c r="D7" s="44">
        <v>1000</v>
      </c>
      <c r="E7" s="44">
        <v>600</v>
      </c>
      <c r="F7" s="4"/>
      <c r="G7" s="12"/>
      <c r="H7" s="51">
        <v>60</v>
      </c>
      <c r="I7" s="51" t="s">
        <v>36</v>
      </c>
      <c r="J7" s="51">
        <v>450</v>
      </c>
      <c r="K7" s="52">
        <v>350</v>
      </c>
      <c r="L7" s="1"/>
      <c r="O7" s="4"/>
      <c r="P7" s="4"/>
      <c r="Q7" s="4"/>
      <c r="R7" s="4"/>
      <c r="S7" s="4"/>
      <c r="T7" s="4"/>
      <c r="U7" s="4"/>
      <c r="V7" s="4"/>
      <c r="W7" s="4"/>
    </row>
    <row r="8" spans="1:23" x14ac:dyDescent="0.4">
      <c r="A8" s="20"/>
      <c r="B8" s="44">
        <v>18</v>
      </c>
      <c r="C8" s="46" t="s">
        <v>57</v>
      </c>
      <c r="D8" s="44">
        <v>500</v>
      </c>
      <c r="E8" s="44">
        <v>300</v>
      </c>
      <c r="F8" s="4"/>
      <c r="G8" s="12"/>
      <c r="H8" s="44">
        <v>61</v>
      </c>
      <c r="I8" s="44" t="s">
        <v>0</v>
      </c>
      <c r="J8" s="44">
        <v>2825</v>
      </c>
      <c r="K8" s="47">
        <v>1100</v>
      </c>
      <c r="L8" s="1"/>
      <c r="O8" s="4"/>
      <c r="P8" s="4"/>
      <c r="Q8" s="4"/>
      <c r="R8" s="4"/>
      <c r="S8" s="4"/>
      <c r="T8" s="4"/>
      <c r="U8" s="4"/>
      <c r="V8" s="4"/>
      <c r="W8" s="4"/>
    </row>
    <row r="9" spans="1:23" x14ac:dyDescent="0.4">
      <c r="B9" s="47">
        <v>19</v>
      </c>
      <c r="C9" s="47" t="s">
        <v>49</v>
      </c>
      <c r="D9" s="48">
        <v>200</v>
      </c>
      <c r="E9" s="48">
        <v>500</v>
      </c>
      <c r="F9" s="4"/>
      <c r="G9" s="12"/>
      <c r="H9" s="12">
        <v>62</v>
      </c>
      <c r="I9" s="12" t="s">
        <v>7</v>
      </c>
      <c r="J9" s="23">
        <v>300</v>
      </c>
      <c r="K9" s="24">
        <v>300</v>
      </c>
      <c r="L9" s="1"/>
      <c r="O9" s="4"/>
      <c r="P9" s="4"/>
      <c r="Q9" s="4"/>
      <c r="R9" s="4"/>
      <c r="S9" s="4"/>
      <c r="T9" s="4"/>
      <c r="U9" s="4"/>
      <c r="V9" s="4"/>
      <c r="W9" s="4"/>
    </row>
    <row r="10" spans="1:23" x14ac:dyDescent="0.4">
      <c r="D10" s="7"/>
      <c r="E10" s="7"/>
      <c r="F10" s="4"/>
      <c r="G10" s="31"/>
      <c r="H10" s="12">
        <v>66</v>
      </c>
      <c r="I10" s="29" t="s">
        <v>59</v>
      </c>
      <c r="J10" s="23">
        <v>900</v>
      </c>
      <c r="K10" s="24">
        <v>900</v>
      </c>
      <c r="L10" s="1"/>
      <c r="O10" s="4"/>
      <c r="P10" s="4"/>
      <c r="Q10" s="4"/>
      <c r="R10" s="4"/>
      <c r="S10" s="4"/>
      <c r="T10" s="4"/>
      <c r="U10" s="4"/>
      <c r="V10" s="4"/>
      <c r="W10" s="4"/>
    </row>
    <row r="11" spans="1:23" x14ac:dyDescent="0.4">
      <c r="A11" s="18" t="s">
        <v>16</v>
      </c>
      <c r="B11" s="49">
        <v>16</v>
      </c>
      <c r="C11" s="49" t="s">
        <v>13</v>
      </c>
      <c r="D11" s="49">
        <v>1000</v>
      </c>
      <c r="E11" s="50">
        <v>750</v>
      </c>
      <c r="F11" s="4"/>
      <c r="G11" s="12"/>
      <c r="H11" s="12">
        <v>67</v>
      </c>
      <c r="I11" s="21" t="s">
        <v>50</v>
      </c>
      <c r="J11" s="23">
        <v>400</v>
      </c>
      <c r="K11" s="24">
        <v>400</v>
      </c>
      <c r="L11" s="1"/>
      <c r="O11" s="4"/>
      <c r="P11" s="4"/>
      <c r="Q11" s="4"/>
      <c r="R11" s="4"/>
      <c r="S11" s="4"/>
      <c r="T11" s="4"/>
      <c r="U11" s="4"/>
      <c r="V11" s="4"/>
      <c r="W11" s="4"/>
    </row>
    <row r="12" spans="1:23" x14ac:dyDescent="0.4">
      <c r="A12" s="20"/>
      <c r="B12" s="44">
        <v>20</v>
      </c>
      <c r="C12" s="44" t="s">
        <v>24</v>
      </c>
      <c r="D12" s="44">
        <v>100</v>
      </c>
      <c r="E12" s="44">
        <v>0</v>
      </c>
      <c r="F12" s="4"/>
      <c r="G12" s="12"/>
      <c r="L12" s="1"/>
      <c r="O12" s="4"/>
      <c r="P12" s="4"/>
      <c r="Q12" s="4"/>
      <c r="R12" s="4"/>
      <c r="S12" s="4"/>
      <c r="T12" s="4"/>
      <c r="U12" s="4"/>
      <c r="V12" s="4"/>
      <c r="W12" s="4"/>
    </row>
    <row r="13" spans="1:23" x14ac:dyDescent="0.4">
      <c r="A13" s="30"/>
      <c r="B13" s="12">
        <v>23</v>
      </c>
      <c r="C13" s="12" t="s">
        <v>25</v>
      </c>
      <c r="D13" s="23">
        <v>500</v>
      </c>
      <c r="E13" s="23">
        <v>500</v>
      </c>
      <c r="F13" s="4"/>
      <c r="G13" s="19" t="s">
        <v>17</v>
      </c>
      <c r="H13" s="50">
        <v>79</v>
      </c>
      <c r="I13" s="50" t="s">
        <v>48</v>
      </c>
      <c r="J13" s="55">
        <v>3565</v>
      </c>
      <c r="K13" s="56">
        <v>3412</v>
      </c>
      <c r="L13" s="1"/>
      <c r="O13" s="5"/>
      <c r="P13" s="4"/>
      <c r="Q13" s="4"/>
      <c r="R13" s="4"/>
      <c r="S13" s="4"/>
      <c r="T13" s="4"/>
      <c r="U13" s="4"/>
      <c r="V13" s="4"/>
      <c r="W13" s="4"/>
    </row>
    <row r="14" spans="1:23" x14ac:dyDescent="0.4">
      <c r="A14" s="20"/>
      <c r="B14" s="12">
        <v>24</v>
      </c>
      <c r="C14" s="29" t="s">
        <v>58</v>
      </c>
      <c r="D14" s="23">
        <v>500</v>
      </c>
      <c r="E14" s="24">
        <v>500</v>
      </c>
      <c r="F14" s="4"/>
      <c r="G14" s="12"/>
      <c r="H14" s="44">
        <v>80</v>
      </c>
      <c r="I14" s="44" t="s">
        <v>38</v>
      </c>
      <c r="J14" s="57">
        <v>7130</v>
      </c>
      <c r="K14" s="58">
        <f>0.12*K15</f>
        <v>7308</v>
      </c>
      <c r="L14" s="2"/>
      <c r="O14" s="5"/>
      <c r="P14" s="4"/>
      <c r="Q14" s="4"/>
      <c r="R14" s="4"/>
      <c r="S14" s="4"/>
      <c r="T14" s="4"/>
      <c r="U14" s="4"/>
      <c r="V14" s="4"/>
      <c r="W14" s="4"/>
    </row>
    <row r="15" spans="1:23" x14ac:dyDescent="0.4">
      <c r="A15" s="20"/>
      <c r="B15" s="51">
        <v>25</v>
      </c>
      <c r="C15" s="51" t="s">
        <v>14</v>
      </c>
      <c r="D15" s="51">
        <v>400</v>
      </c>
      <c r="E15" s="52">
        <v>300</v>
      </c>
      <c r="F15" s="4"/>
      <c r="G15" s="12"/>
      <c r="H15" s="44">
        <v>81</v>
      </c>
      <c r="I15" s="44" t="s">
        <v>39</v>
      </c>
      <c r="J15" s="57">
        <v>59415</v>
      </c>
      <c r="K15" s="58">
        <v>60900</v>
      </c>
      <c r="O15" s="5"/>
      <c r="P15" s="4"/>
      <c r="Q15" s="4"/>
      <c r="R15" s="4"/>
      <c r="S15" s="4"/>
      <c r="T15" s="4"/>
      <c r="U15" s="4"/>
      <c r="V15" s="4"/>
      <c r="W15" s="4"/>
    </row>
    <row r="16" spans="1:23" x14ac:dyDescent="0.4">
      <c r="A16" s="20"/>
      <c r="B16" s="12">
        <v>26</v>
      </c>
      <c r="C16" s="31" t="s">
        <v>66</v>
      </c>
      <c r="D16" s="23">
        <v>500</v>
      </c>
      <c r="E16" s="24">
        <v>500</v>
      </c>
      <c r="F16" s="4"/>
      <c r="G16" s="12"/>
      <c r="H16" s="12">
        <v>82</v>
      </c>
      <c r="I16" s="12" t="s">
        <v>40</v>
      </c>
      <c r="J16" s="36">
        <v>500</v>
      </c>
      <c r="K16" s="37">
        <v>500</v>
      </c>
      <c r="O16" s="5"/>
      <c r="P16" s="4"/>
      <c r="Q16" s="4"/>
      <c r="R16" s="4"/>
      <c r="S16" s="4"/>
      <c r="T16" s="4"/>
      <c r="U16" s="4"/>
      <c r="V16" s="4"/>
      <c r="W16" s="4"/>
    </row>
    <row r="17" spans="1:23" x14ac:dyDescent="0.4">
      <c r="A17" s="30"/>
      <c r="B17" s="44">
        <v>27</v>
      </c>
      <c r="C17" s="44" t="s">
        <v>9</v>
      </c>
      <c r="D17" s="44">
        <v>875</v>
      </c>
      <c r="E17" s="47">
        <v>1250</v>
      </c>
      <c r="F17" s="4"/>
      <c r="G17" s="12"/>
      <c r="H17" s="12">
        <v>83</v>
      </c>
      <c r="I17" s="12" t="s">
        <v>15</v>
      </c>
      <c r="J17" s="36">
        <v>24274</v>
      </c>
      <c r="K17" s="37">
        <f>1560*15.56</f>
        <v>24273.600000000002</v>
      </c>
      <c r="L17" s="2"/>
      <c r="O17" s="5"/>
      <c r="P17" s="4"/>
      <c r="Q17" s="4"/>
      <c r="R17" s="4"/>
      <c r="S17" s="4"/>
      <c r="T17" s="4"/>
      <c r="U17" s="4"/>
      <c r="V17" s="4"/>
      <c r="W17" s="4"/>
    </row>
    <row r="18" spans="1:23" x14ac:dyDescent="0.4">
      <c r="A18" s="20"/>
      <c r="B18" s="44">
        <v>28</v>
      </c>
      <c r="C18" s="44" t="s">
        <v>3</v>
      </c>
      <c r="D18" s="44">
        <v>600</v>
      </c>
      <c r="E18" s="47">
        <v>800</v>
      </c>
      <c r="F18" s="4"/>
      <c r="G18" s="12"/>
      <c r="H18" s="49">
        <v>85</v>
      </c>
      <c r="I18" s="54" t="s">
        <v>60</v>
      </c>
      <c r="J18" s="59">
        <v>6675</v>
      </c>
      <c r="K18" s="60">
        <f>0.0765*(K13+K15+K17)</f>
        <v>6776.7984000000006</v>
      </c>
      <c r="L18" s="2"/>
      <c r="O18" s="5"/>
      <c r="P18" s="4"/>
      <c r="Q18" s="4"/>
      <c r="R18" s="4"/>
      <c r="S18" s="4"/>
      <c r="T18" s="4"/>
      <c r="U18" s="4"/>
      <c r="V18" s="4"/>
      <c r="W18" s="4"/>
    </row>
    <row r="19" spans="1:23" x14ac:dyDescent="0.4">
      <c r="A19" s="20"/>
      <c r="B19" s="44">
        <v>30</v>
      </c>
      <c r="C19" s="47" t="s">
        <v>45</v>
      </c>
      <c r="D19" s="44">
        <v>300</v>
      </c>
      <c r="E19" s="47">
        <v>200</v>
      </c>
      <c r="F19" s="4"/>
      <c r="G19" s="12"/>
      <c r="H19" s="44">
        <v>86</v>
      </c>
      <c r="I19" s="46" t="s">
        <v>68</v>
      </c>
      <c r="J19" s="57">
        <v>1000</v>
      </c>
      <c r="K19" s="58">
        <v>1225</v>
      </c>
      <c r="O19" s="5"/>
      <c r="P19" s="4"/>
      <c r="Q19" s="4"/>
      <c r="R19" s="4"/>
      <c r="S19" s="4"/>
      <c r="T19" s="4"/>
      <c r="U19" s="4"/>
      <c r="V19" s="4"/>
      <c r="W19" s="4"/>
    </row>
    <row r="20" spans="1:23" x14ac:dyDescent="0.4">
      <c r="A20" s="20"/>
      <c r="B20" s="51">
        <v>31</v>
      </c>
      <c r="C20" s="51" t="s">
        <v>6</v>
      </c>
      <c r="D20" s="51">
        <v>250</v>
      </c>
      <c r="E20" s="52">
        <v>100</v>
      </c>
      <c r="F20" s="4"/>
      <c r="G20" s="12"/>
      <c r="H20" s="44">
        <v>87</v>
      </c>
      <c r="I20" s="46" t="s">
        <v>62</v>
      </c>
      <c r="J20" s="57">
        <f>4*(15.6+0.00085*J15)</f>
        <v>264.411</v>
      </c>
      <c r="K20" s="58">
        <f>4*(10.45+0.00085*K15)</f>
        <v>248.86</v>
      </c>
      <c r="L20" s="2"/>
      <c r="O20" s="5"/>
      <c r="P20" s="4"/>
      <c r="Q20" s="4"/>
      <c r="R20" s="4"/>
      <c r="S20" s="4"/>
      <c r="T20" s="4"/>
      <c r="U20" s="4"/>
      <c r="V20" s="4"/>
      <c r="W20" s="4"/>
    </row>
    <row r="21" spans="1:23" x14ac:dyDescent="0.4">
      <c r="A21" s="20"/>
      <c r="B21" s="12">
        <v>32</v>
      </c>
      <c r="C21" s="12" t="s">
        <v>31</v>
      </c>
      <c r="D21" s="23">
        <v>500</v>
      </c>
      <c r="E21" s="24">
        <v>500</v>
      </c>
      <c r="F21" s="4"/>
      <c r="G21" s="12"/>
      <c r="H21" s="12">
        <v>88</v>
      </c>
      <c r="I21" s="29" t="s">
        <v>61</v>
      </c>
      <c r="J21" s="36">
        <f>4*(15.6+0.00085*J17)</f>
        <v>144.9316</v>
      </c>
      <c r="K21" s="37">
        <f>4*(15.6+0.00085*K17)</f>
        <v>144.93024</v>
      </c>
      <c r="L21" s="2"/>
      <c r="O21" s="5"/>
      <c r="P21" s="4"/>
      <c r="Q21" s="4"/>
      <c r="R21" s="4"/>
      <c r="S21" s="4"/>
      <c r="T21" s="4"/>
      <c r="U21" s="4"/>
      <c r="V21" s="4"/>
      <c r="W21" s="4"/>
    </row>
    <row r="22" spans="1:23" x14ac:dyDescent="0.4">
      <c r="A22" s="20"/>
      <c r="B22" s="12">
        <v>33</v>
      </c>
      <c r="C22" s="21" t="s">
        <v>44</v>
      </c>
      <c r="D22" s="23">
        <v>0</v>
      </c>
      <c r="E22" s="24">
        <v>0</v>
      </c>
      <c r="F22" s="4"/>
      <c r="G22" s="4"/>
      <c r="I22" s="25"/>
      <c r="J22" s="38"/>
      <c r="K22" s="39"/>
      <c r="O22" s="4"/>
      <c r="P22" s="4"/>
      <c r="Q22" s="4"/>
      <c r="R22" s="4"/>
      <c r="S22" s="4"/>
      <c r="T22" s="4"/>
      <c r="U22" s="4"/>
      <c r="V22" s="4"/>
      <c r="W22" s="4"/>
    </row>
    <row r="23" spans="1:23" x14ac:dyDescent="0.4">
      <c r="A23" s="20"/>
      <c r="B23" s="44">
        <v>34</v>
      </c>
      <c r="C23" s="44" t="s">
        <v>32</v>
      </c>
      <c r="D23" s="44">
        <v>500</v>
      </c>
      <c r="E23" s="47">
        <v>400</v>
      </c>
      <c r="F23" s="4"/>
      <c r="G23" s="19" t="s">
        <v>22</v>
      </c>
      <c r="H23" s="19">
        <v>90</v>
      </c>
      <c r="I23" s="19" t="s">
        <v>41</v>
      </c>
      <c r="J23" s="33">
        <v>9000</v>
      </c>
      <c r="K23" s="34">
        <v>9000</v>
      </c>
      <c r="O23" s="4"/>
      <c r="P23" s="4"/>
      <c r="Q23" s="4"/>
      <c r="R23" s="4"/>
      <c r="S23" s="4"/>
      <c r="T23" s="4"/>
      <c r="U23" s="4"/>
      <c r="V23" s="4"/>
      <c r="W23" s="4"/>
    </row>
    <row r="24" spans="1:23" x14ac:dyDescent="0.4">
      <c r="A24" s="20"/>
      <c r="B24" s="12">
        <v>37</v>
      </c>
      <c r="C24" s="12" t="s">
        <v>33</v>
      </c>
      <c r="D24" s="23">
        <v>1000</v>
      </c>
      <c r="E24" s="24">
        <v>1000</v>
      </c>
      <c r="F24" s="4"/>
      <c r="G24" s="12"/>
      <c r="H24" s="44">
        <v>91</v>
      </c>
      <c r="I24" s="44" t="s">
        <v>1</v>
      </c>
      <c r="J24" s="44">
        <v>5000</v>
      </c>
      <c r="K24" s="47">
        <v>1000</v>
      </c>
      <c r="O24" s="4"/>
      <c r="P24" s="4"/>
      <c r="Q24" s="4"/>
      <c r="R24" s="4"/>
      <c r="S24" s="4"/>
      <c r="T24" s="4"/>
      <c r="U24" s="4"/>
      <c r="V24" s="4"/>
      <c r="W24" s="5"/>
    </row>
    <row r="25" spans="1:23" x14ac:dyDescent="0.4">
      <c r="A25" s="20"/>
      <c r="B25" s="51">
        <v>38</v>
      </c>
      <c r="C25" s="53" t="s">
        <v>71</v>
      </c>
      <c r="D25" s="51">
        <v>200</v>
      </c>
      <c r="E25" s="52">
        <v>150</v>
      </c>
      <c r="F25" s="4"/>
      <c r="G25" s="12"/>
      <c r="H25" s="44">
        <v>92</v>
      </c>
      <c r="I25" s="44" t="s">
        <v>8</v>
      </c>
      <c r="J25" s="44">
        <v>1000</v>
      </c>
      <c r="K25" s="47">
        <v>600</v>
      </c>
      <c r="O25" s="4"/>
      <c r="P25" s="4"/>
      <c r="Q25" s="4"/>
      <c r="R25" s="4"/>
      <c r="S25" s="4"/>
      <c r="T25" s="4"/>
      <c r="U25" s="4"/>
      <c r="V25" s="4"/>
      <c r="W25" s="5"/>
    </row>
    <row r="26" spans="1:23" x14ac:dyDescent="0.4">
      <c r="A26" s="20"/>
      <c r="B26" s="12">
        <v>39</v>
      </c>
      <c r="C26" s="12" t="s">
        <v>26</v>
      </c>
      <c r="D26" s="23">
        <v>1000</v>
      </c>
      <c r="E26" s="24">
        <v>1000</v>
      </c>
      <c r="F26" s="4"/>
      <c r="G26" s="12"/>
      <c r="H26" s="12">
        <v>93</v>
      </c>
      <c r="I26" s="12" t="s">
        <v>5</v>
      </c>
      <c r="J26" s="23">
        <v>200</v>
      </c>
      <c r="K26" s="24">
        <v>200</v>
      </c>
      <c r="O26" s="4"/>
      <c r="P26" s="4"/>
      <c r="Q26" s="4"/>
      <c r="R26" s="4"/>
      <c r="S26" s="4"/>
      <c r="T26" s="4"/>
      <c r="U26" s="4"/>
      <c r="V26" s="4"/>
      <c r="W26" s="5"/>
    </row>
    <row r="27" spans="1:23" x14ac:dyDescent="0.4">
      <c r="A27" s="20"/>
      <c r="B27" s="44">
        <v>40</v>
      </c>
      <c r="C27" s="44" t="s">
        <v>28</v>
      </c>
      <c r="D27" s="44">
        <v>200</v>
      </c>
      <c r="E27" s="47">
        <v>100</v>
      </c>
      <c r="F27" s="4"/>
      <c r="G27" s="12"/>
      <c r="H27" s="51">
        <v>94</v>
      </c>
      <c r="I27" s="52" t="s">
        <v>43</v>
      </c>
      <c r="J27" s="51">
        <v>300</v>
      </c>
      <c r="K27" s="52">
        <v>570</v>
      </c>
      <c r="O27" s="4"/>
      <c r="P27" s="4"/>
      <c r="Q27" s="4"/>
      <c r="R27" s="4"/>
      <c r="S27" s="4"/>
      <c r="T27" s="4"/>
      <c r="U27" s="4"/>
      <c r="V27" s="4"/>
      <c r="W27" s="5"/>
    </row>
    <row r="28" spans="1:23" x14ac:dyDescent="0.4">
      <c r="A28" s="20"/>
      <c r="B28" s="23">
        <v>41</v>
      </c>
      <c r="C28" s="23" t="s">
        <v>23</v>
      </c>
      <c r="D28" s="23">
        <v>100</v>
      </c>
      <c r="E28" s="24">
        <v>100</v>
      </c>
      <c r="F28" s="4"/>
      <c r="H28" s="44">
        <v>95</v>
      </c>
      <c r="I28" s="46" t="s">
        <v>63</v>
      </c>
      <c r="J28" s="44">
        <v>3000</v>
      </c>
      <c r="K28" s="47">
        <v>5000</v>
      </c>
      <c r="O28" s="4"/>
      <c r="P28" s="4"/>
      <c r="Q28" s="4"/>
      <c r="R28" s="4"/>
      <c r="S28" s="4"/>
      <c r="T28" s="4"/>
      <c r="U28" s="4"/>
      <c r="V28" s="4"/>
      <c r="W28" s="5"/>
    </row>
    <row r="29" spans="1:23" x14ac:dyDescent="0.4">
      <c r="A29" s="20"/>
      <c r="B29" s="44">
        <v>42</v>
      </c>
      <c r="C29" s="44" t="s">
        <v>29</v>
      </c>
      <c r="D29" s="44">
        <v>200</v>
      </c>
      <c r="E29" s="47">
        <v>0</v>
      </c>
      <c r="F29" s="4"/>
      <c r="G29" s="12"/>
      <c r="H29" s="61">
        <v>96</v>
      </c>
      <c r="I29" s="61" t="s">
        <v>4</v>
      </c>
      <c r="J29" s="61">
        <v>0</v>
      </c>
      <c r="K29" s="61">
        <v>0</v>
      </c>
      <c r="O29" s="4"/>
      <c r="P29" s="4"/>
      <c r="Q29" s="4"/>
      <c r="R29" s="4"/>
      <c r="S29" s="4"/>
      <c r="T29" s="4"/>
      <c r="U29" s="4"/>
      <c r="V29" s="4"/>
      <c r="W29" s="5"/>
    </row>
    <row r="30" spans="1:23" x14ac:dyDescent="0.4">
      <c r="A30" s="20"/>
      <c r="B30" s="47">
        <v>43</v>
      </c>
      <c r="C30" s="47" t="s">
        <v>47</v>
      </c>
      <c r="D30" s="44">
        <v>250</v>
      </c>
      <c r="E30" s="47">
        <v>200</v>
      </c>
      <c r="F30" s="4"/>
      <c r="G30" s="31"/>
      <c r="H30" s="31">
        <v>98</v>
      </c>
      <c r="I30" s="31" t="s">
        <v>67</v>
      </c>
      <c r="J30" s="23">
        <v>2400</v>
      </c>
      <c r="K30" s="23">
        <v>2400</v>
      </c>
      <c r="O30" s="4"/>
      <c r="P30" s="4"/>
      <c r="Q30" s="4"/>
      <c r="R30" s="4"/>
      <c r="S30" s="4"/>
      <c r="T30" s="4"/>
      <c r="U30" s="4"/>
      <c r="V30" s="4"/>
      <c r="W30" s="5"/>
    </row>
    <row r="31" spans="1:23" x14ac:dyDescent="0.4">
      <c r="B31" s="24"/>
      <c r="C31" s="24"/>
      <c r="E31" s="35"/>
      <c r="F31" s="4"/>
      <c r="G31" s="31"/>
      <c r="H31" s="25"/>
      <c r="I31" s="25"/>
      <c r="J31" s="38"/>
      <c r="K31" s="39"/>
      <c r="O31" s="4"/>
      <c r="P31" s="4"/>
      <c r="Q31" s="4"/>
      <c r="R31" s="4"/>
      <c r="S31" s="4"/>
      <c r="T31" s="4"/>
      <c r="U31" s="4"/>
      <c r="V31" s="4"/>
      <c r="W31" s="5"/>
    </row>
    <row r="32" spans="1:23" x14ac:dyDescent="0.4">
      <c r="A32" s="19" t="s">
        <v>27</v>
      </c>
      <c r="B32" s="19">
        <v>51</v>
      </c>
      <c r="C32" s="19" t="s">
        <v>18</v>
      </c>
      <c r="D32" s="33">
        <v>0</v>
      </c>
      <c r="E32" s="34">
        <v>0</v>
      </c>
      <c r="F32" s="4"/>
      <c r="P32" s="4"/>
      <c r="Q32" s="4"/>
      <c r="R32" s="4"/>
      <c r="S32" s="4"/>
      <c r="T32" s="4"/>
      <c r="U32" s="4"/>
      <c r="V32" s="4"/>
      <c r="W32" s="5"/>
    </row>
    <row r="33" spans="1:23" x14ac:dyDescent="0.4">
      <c r="A33" s="21"/>
      <c r="B33" s="44">
        <v>52</v>
      </c>
      <c r="C33" s="44" t="s">
        <v>2</v>
      </c>
      <c r="D33" s="44">
        <v>360</v>
      </c>
      <c r="E33" s="44">
        <v>0</v>
      </c>
      <c r="F33" s="4"/>
      <c r="G33" s="4"/>
      <c r="H33" s="4"/>
      <c r="I33" s="3"/>
      <c r="J33" s="23"/>
      <c r="K33" s="23"/>
      <c r="O33" s="4"/>
      <c r="P33" s="4"/>
      <c r="Q33" s="4"/>
      <c r="R33" s="4"/>
      <c r="V33" s="4"/>
      <c r="W33" s="5"/>
    </row>
    <row r="34" spans="1:23" x14ac:dyDescent="0.4">
      <c r="A34" s="21"/>
      <c r="B34" s="44">
        <v>70</v>
      </c>
      <c r="C34" s="46" t="s">
        <v>64</v>
      </c>
      <c r="D34" s="44">
        <v>100</v>
      </c>
      <c r="E34" s="44">
        <v>0</v>
      </c>
      <c r="F34" s="4"/>
      <c r="G34" s="4"/>
      <c r="H34" s="4"/>
      <c r="I34" s="4"/>
      <c r="J34" s="23"/>
      <c r="K34" s="23"/>
      <c r="O34" s="4"/>
      <c r="P34" s="4"/>
      <c r="Q34" s="4"/>
      <c r="R34" s="4"/>
      <c r="V34" s="4"/>
      <c r="W34" s="4"/>
    </row>
    <row r="35" spans="1:23" ht="12.95" customHeight="1" x14ac:dyDescent="0.4">
      <c r="A35" s="21"/>
      <c r="B35" s="12">
        <v>71</v>
      </c>
      <c r="C35" s="12" t="s">
        <v>37</v>
      </c>
      <c r="D35" s="23">
        <v>180</v>
      </c>
      <c r="E35" s="23">
        <v>180</v>
      </c>
      <c r="F35" s="4"/>
      <c r="G35" s="4"/>
      <c r="O35" s="4"/>
      <c r="P35" s="4"/>
      <c r="Q35" s="4"/>
      <c r="R35" s="4"/>
      <c r="V35" s="4"/>
      <c r="W35" s="4"/>
    </row>
    <row r="36" spans="1:23" x14ac:dyDescent="0.4">
      <c r="A36" s="21"/>
      <c r="B36" s="44">
        <v>75</v>
      </c>
      <c r="C36" s="47" t="s">
        <v>51</v>
      </c>
      <c r="D36" s="44">
        <v>300</v>
      </c>
      <c r="E36" s="44">
        <v>408</v>
      </c>
      <c r="F36" s="4"/>
      <c r="G36" s="4"/>
      <c r="O36" s="4"/>
      <c r="P36" s="4"/>
      <c r="Q36" s="4"/>
      <c r="R36" s="4"/>
      <c r="V36" s="4"/>
      <c r="W36" s="4"/>
    </row>
    <row r="37" spans="1:23" x14ac:dyDescent="0.4">
      <c r="B37" s="27">
        <v>76</v>
      </c>
      <c r="C37" s="27" t="s">
        <v>53</v>
      </c>
      <c r="D37" s="27">
        <v>1800</v>
      </c>
      <c r="E37" s="27">
        <v>1800</v>
      </c>
      <c r="F37" s="4"/>
      <c r="G37" s="4"/>
      <c r="H37" s="4"/>
      <c r="O37" s="4"/>
      <c r="P37" s="4"/>
      <c r="Q37" s="4"/>
      <c r="R37" s="4"/>
      <c r="V37" s="4"/>
      <c r="W37" s="4"/>
    </row>
    <row r="38" spans="1:23" x14ac:dyDescent="0.4">
      <c r="F38" s="4"/>
      <c r="G38" s="4"/>
      <c r="H38" s="4"/>
      <c r="I38" s="4"/>
      <c r="J38" s="7"/>
      <c r="K38" s="7"/>
      <c r="O38" s="4"/>
      <c r="P38" s="4"/>
      <c r="Q38" s="4"/>
      <c r="R38" s="4"/>
      <c r="V38" s="4"/>
      <c r="W38" s="4"/>
    </row>
    <row r="39" spans="1:23" ht="17.7" x14ac:dyDescent="0.55000000000000004">
      <c r="B39" s="4"/>
      <c r="C39" s="4"/>
      <c r="D39" s="7"/>
      <c r="E39" s="7"/>
      <c r="F39" s="4"/>
      <c r="G39" s="4"/>
      <c r="H39" s="4"/>
      <c r="I39" s="26" t="s">
        <v>21</v>
      </c>
      <c r="J39" s="40">
        <f>SUM(D3:D37)+SUM(J3:J38)</f>
        <v>160308.34259999997</v>
      </c>
      <c r="K39" s="40">
        <f>SUM(E3:E37)+SUM(K3:K38)</f>
        <v>156027.18864000001</v>
      </c>
      <c r="O39" s="4"/>
      <c r="P39" s="4"/>
      <c r="Q39" s="4"/>
      <c r="R39" s="4"/>
      <c r="V39" s="4"/>
      <c r="W39" s="4"/>
    </row>
    <row r="40" spans="1:23" ht="17.350000000000001" x14ac:dyDescent="0.5">
      <c r="C40" s="3"/>
      <c r="D40" s="15"/>
      <c r="E40" s="15"/>
      <c r="F40" s="4"/>
      <c r="G40" s="4"/>
      <c r="H40" s="4"/>
      <c r="I40" s="13" t="s">
        <v>42</v>
      </c>
      <c r="J40" s="41"/>
      <c r="K40" s="42">
        <f>K39-J39</f>
        <v>-4281.1539599999669</v>
      </c>
      <c r="O40" s="4"/>
      <c r="P40" s="4"/>
      <c r="Q40" s="4"/>
      <c r="R40" s="4"/>
      <c r="V40" s="4"/>
      <c r="W40" s="4"/>
    </row>
    <row r="41" spans="1:23" x14ac:dyDescent="0.4">
      <c r="F41" s="4"/>
      <c r="K41" s="7"/>
      <c r="O41" s="4"/>
      <c r="P41" s="4"/>
      <c r="Q41" s="4"/>
      <c r="R41" s="4"/>
      <c r="V41" s="4"/>
      <c r="W41" s="4"/>
    </row>
    <row r="42" spans="1:23" x14ac:dyDescent="0.4">
      <c r="F42" s="3"/>
      <c r="O42" s="4"/>
      <c r="P42" s="4"/>
      <c r="Q42" s="4"/>
      <c r="R42" s="4"/>
      <c r="V42" s="4"/>
      <c r="W42" s="4"/>
    </row>
    <row r="43" spans="1:23" x14ac:dyDescent="0.4">
      <c r="O43" s="4"/>
      <c r="P43" s="4"/>
      <c r="Q43" s="4"/>
      <c r="R43" s="4"/>
      <c r="V43" s="4"/>
      <c r="W43" s="4"/>
    </row>
    <row r="44" spans="1:23" x14ac:dyDescent="0.4">
      <c r="D44" s="7"/>
      <c r="E44" s="7"/>
      <c r="I44" s="3" t="s">
        <v>52</v>
      </c>
      <c r="J44" s="43">
        <f>SUM(J13,J15,J17,J18)</f>
        <v>93929</v>
      </c>
      <c r="K44" s="43">
        <f>SUM(K13,K15,K17,K18)</f>
        <v>95362.398400000005</v>
      </c>
    </row>
    <row r="45" spans="1:23" ht="12.75" customHeight="1" x14ac:dyDescent="0.55000000000000004">
      <c r="C45" s="4"/>
      <c r="D45" s="7"/>
      <c r="E45" s="7"/>
      <c r="I45" s="3"/>
      <c r="V45" s="8"/>
      <c r="W45" s="9"/>
    </row>
    <row r="46" spans="1:23" x14ac:dyDescent="0.4">
      <c r="C46" s="4"/>
      <c r="D46" s="7"/>
      <c r="E46" s="7"/>
      <c r="I46" s="3"/>
    </row>
    <row r="47" spans="1:23" x14ac:dyDescent="0.4">
      <c r="C47" s="10"/>
      <c r="D47" s="7"/>
      <c r="E47" s="7"/>
    </row>
    <row r="48" spans="1:23" x14ac:dyDescent="0.4">
      <c r="C48" s="10"/>
      <c r="D48" s="7"/>
      <c r="E48" s="7"/>
    </row>
    <row r="49" spans="3:5" x14ac:dyDescent="0.4">
      <c r="C49" s="10"/>
      <c r="D49" s="7"/>
      <c r="E49" s="7"/>
    </row>
    <row r="50" spans="3:5" x14ac:dyDescent="0.4">
      <c r="C50" s="10"/>
      <c r="D50" s="7"/>
      <c r="E50" s="7"/>
    </row>
    <row r="51" spans="3:5" x14ac:dyDescent="0.4">
      <c r="C51" s="10"/>
      <c r="D51" s="7"/>
      <c r="E51" s="7"/>
    </row>
    <row r="52" spans="3:5" x14ac:dyDescent="0.4">
      <c r="C52" s="10"/>
      <c r="D52" s="7"/>
      <c r="E52" s="7"/>
    </row>
    <row r="53" spans="3:5" x14ac:dyDescent="0.4">
      <c r="C53" s="11"/>
      <c r="D53" s="7"/>
      <c r="E53" s="7"/>
    </row>
    <row r="54" spans="3:5" x14ac:dyDescent="0.4">
      <c r="C54" s="11"/>
      <c r="D54" s="7"/>
      <c r="E54" s="7"/>
    </row>
    <row r="55" spans="3:5" x14ac:dyDescent="0.4">
      <c r="C55" s="11"/>
    </row>
    <row r="56" spans="3:5" ht="17.7" x14ac:dyDescent="0.55000000000000004">
      <c r="C56" s="11"/>
      <c r="D56" s="16"/>
      <c r="E56" s="16"/>
    </row>
    <row r="59" spans="3:5" x14ac:dyDescent="0.4">
      <c r="C59" s="6"/>
    </row>
  </sheetData>
  <phoneticPr fontId="2" type="noConversion"/>
  <printOptions horizontalCentered="1"/>
  <pageMargins left="0.74" right="0.72" top="0.88" bottom="0.56000000000000005" header="0.31" footer="0.5"/>
  <pageSetup scale="77" orientation="landscape" r:id="rId1"/>
  <headerFooter alignWithMargins="0">
    <oddHeader>&amp;C&amp;"Arial,Bold"&amp;18 2020 Cherry Grove PROPOSED Budget</oddHeader>
    <oddFooter>&amp;CCherry Grove designates up to 100% of 2020 Pastor's Salary as housing allowance.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Toshiba Laptop</dc:creator>
  <cp:lastModifiedBy>Toni Woodard</cp:lastModifiedBy>
  <cp:lastPrinted>2019-11-09T18:34:52Z</cp:lastPrinted>
  <dcterms:created xsi:type="dcterms:W3CDTF">2007-11-02T00:40:31Z</dcterms:created>
  <dcterms:modified xsi:type="dcterms:W3CDTF">2019-11-09T18:35:12Z</dcterms:modified>
</cp:coreProperties>
</file>